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ni\Downloads\"/>
    </mc:Choice>
  </mc:AlternateContent>
  <xr:revisionPtr revIDLastSave="0" documentId="13_ncr:1_{49E19BBB-8121-4F75-B7D2-6661FE04F6D0}" xr6:coauthVersionLast="36" xr6:coauthVersionMax="36" xr10:uidLastSave="{00000000-0000-0000-0000-000000000000}"/>
  <bookViews>
    <workbookView xWindow="0" yWindow="0" windowWidth="20490" windowHeight="7545" activeTab="3" xr2:uid="{A8D20A52-437C-4FA3-98E2-FBAABAE46EC2}"/>
  </bookViews>
  <sheets>
    <sheet name="T Accounts" sheetId="1" r:id="rId1"/>
    <sheet name="Trial Balance" sheetId="2" r:id="rId2"/>
    <sheet name="Income Statement" sheetId="3" r:id="rId3"/>
    <sheet name="FINANCIAL POSITION" sheetId="4" r:id="rId4"/>
    <sheet name="RETAINED EARNINGS" sheetId="5" r:id="rId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4" l="1"/>
  <c r="F15" i="4"/>
  <c r="F14" i="4"/>
  <c r="F13" i="4"/>
  <c r="F12" i="4"/>
  <c r="F11" i="4"/>
  <c r="F9" i="4"/>
  <c r="F8" i="4"/>
  <c r="F7" i="4"/>
  <c r="F10" i="4"/>
  <c r="C7" i="4"/>
  <c r="C8" i="4"/>
  <c r="C9" i="4"/>
  <c r="C10" i="4"/>
  <c r="C6" i="5"/>
  <c r="C5" i="5"/>
  <c r="C4" i="5"/>
  <c r="C3" i="5"/>
  <c r="B14" i="3"/>
  <c r="B18" i="3"/>
  <c r="B17" i="3"/>
  <c r="B16" i="3"/>
  <c r="B15" i="3"/>
  <c r="B13" i="3"/>
  <c r="B19" i="3" s="1"/>
  <c r="B9" i="3"/>
  <c r="B8" i="3"/>
  <c r="B7" i="3"/>
  <c r="B6" i="3"/>
  <c r="B5" i="3"/>
  <c r="G6" i="2"/>
  <c r="F4" i="2"/>
  <c r="F32" i="2"/>
  <c r="G31" i="2"/>
  <c r="F30" i="2"/>
  <c r="G29" i="2"/>
  <c r="F27" i="2"/>
  <c r="F28" i="2"/>
  <c r="F26" i="2"/>
  <c r="G25" i="2"/>
  <c r="F24" i="2"/>
  <c r="G23" i="2"/>
  <c r="F21" i="2"/>
  <c r="F20" i="2"/>
  <c r="F19" i="2"/>
  <c r="G18" i="2"/>
  <c r="G14" i="2"/>
  <c r="G15" i="2"/>
  <c r="G16" i="2"/>
  <c r="G17" i="2"/>
  <c r="E16" i="2"/>
  <c r="F13" i="2"/>
  <c r="F12" i="2"/>
  <c r="F8" i="2"/>
  <c r="F9" i="2"/>
  <c r="F10" i="2"/>
  <c r="F11" i="2"/>
  <c r="F7" i="2"/>
  <c r="E22" i="2"/>
  <c r="E33" i="2" s="1"/>
  <c r="D32" i="2"/>
  <c r="E31" i="2"/>
  <c r="D30" i="2"/>
  <c r="E29" i="2"/>
  <c r="D28" i="2"/>
  <c r="D27" i="2"/>
  <c r="D21" i="2"/>
  <c r="D26" i="2"/>
  <c r="E25" i="2"/>
  <c r="D24" i="2"/>
  <c r="E23" i="2"/>
  <c r="E15" i="2"/>
  <c r="E14" i="2"/>
  <c r="E12" i="2"/>
  <c r="M21" i="1"/>
  <c r="L21" i="1"/>
  <c r="L37" i="1"/>
  <c r="I18" i="1"/>
  <c r="J18" i="1"/>
  <c r="G35" i="1"/>
  <c r="C33" i="2"/>
  <c r="B33" i="2"/>
  <c r="E20" i="2"/>
  <c r="D11" i="2"/>
  <c r="D10" i="2"/>
  <c r="D9" i="2"/>
  <c r="D8" i="2"/>
  <c r="D7" i="2"/>
  <c r="D6" i="2"/>
  <c r="A41" i="1"/>
  <c r="B41" i="1"/>
  <c r="G34" i="1"/>
  <c r="F34" i="1"/>
  <c r="B34" i="1"/>
  <c r="A34" i="1"/>
  <c r="J27" i="1"/>
  <c r="I27" i="1"/>
  <c r="G27" i="1"/>
  <c r="F27" i="1"/>
  <c r="B27" i="1"/>
  <c r="A27" i="1"/>
  <c r="G20" i="1"/>
  <c r="F20" i="1"/>
  <c r="A21" i="1"/>
  <c r="B20" i="1"/>
  <c r="A20" i="1"/>
  <c r="F11" i="1"/>
  <c r="F12" i="1" s="1"/>
  <c r="D5" i="2" s="1"/>
  <c r="G11" i="1"/>
  <c r="A11" i="1"/>
  <c r="B11" i="1"/>
  <c r="C12" i="4" l="1"/>
  <c r="B10" i="3"/>
  <c r="B21" i="3" s="1"/>
  <c r="F5" i="2"/>
  <c r="F33" i="2" s="1"/>
  <c r="D33" i="2"/>
  <c r="G22" i="2"/>
  <c r="G33" i="2" s="1"/>
  <c r="B12" i="1"/>
  <c r="E4" i="2" s="1"/>
</calcChain>
</file>

<file path=xl/sharedStrings.xml><?xml version="1.0" encoding="utf-8"?>
<sst xmlns="http://schemas.openxmlformats.org/spreadsheetml/2006/main" count="153" uniqueCount="75">
  <si>
    <t>TRIAL BALANCE</t>
  </si>
  <si>
    <t>Cash</t>
  </si>
  <si>
    <t>Expenses</t>
  </si>
  <si>
    <t>T ACCOUNTS</t>
  </si>
  <si>
    <t>CASH</t>
  </si>
  <si>
    <t>ACCOUNTS RECEIVABLE</t>
  </si>
  <si>
    <t>Debit</t>
  </si>
  <si>
    <t>Credit</t>
  </si>
  <si>
    <t xml:space="preserve">Debit </t>
  </si>
  <si>
    <t>ACCOUNTS PAYABLE</t>
  </si>
  <si>
    <t>SALARY</t>
  </si>
  <si>
    <t>RENT</t>
  </si>
  <si>
    <t>TELEPHONE</t>
  </si>
  <si>
    <t>SUPPLIES</t>
  </si>
  <si>
    <t>INSURANCE EXPENSE</t>
  </si>
  <si>
    <t>PREPAID INSURANCE</t>
  </si>
  <si>
    <t>PREPAID RENT</t>
  </si>
  <si>
    <t>Account Title</t>
  </si>
  <si>
    <t>Accounts Receivable</t>
  </si>
  <si>
    <t>Accounts Payable</t>
  </si>
  <si>
    <t>Salary</t>
  </si>
  <si>
    <t>Rent</t>
  </si>
  <si>
    <t>Telephone</t>
  </si>
  <si>
    <t>Prepaid Rent</t>
  </si>
  <si>
    <t>Insurance</t>
  </si>
  <si>
    <t>Supplies</t>
  </si>
  <si>
    <t>Prepaid Insurance</t>
  </si>
  <si>
    <t>Adjustments</t>
  </si>
  <si>
    <t>Unadjusted Trial Balance April 30</t>
  </si>
  <si>
    <t>Adjusted Trial Balance May 31</t>
  </si>
  <si>
    <t>Furniture</t>
  </si>
  <si>
    <t>Accumulated Depreciation - Furniture</t>
  </si>
  <si>
    <t>Accumulated Depreciation - Equipment</t>
  </si>
  <si>
    <t>Unearned Service Revenue</t>
  </si>
  <si>
    <t>Capital Shares</t>
  </si>
  <si>
    <t>Retained Earnings</t>
  </si>
  <si>
    <t>Equipment</t>
  </si>
  <si>
    <t>SUPPLIES EXPENSE</t>
  </si>
  <si>
    <t>SERVICE REVENUE</t>
  </si>
  <si>
    <t>UNEARNED REVENUE</t>
  </si>
  <si>
    <t>VEHICLE</t>
  </si>
  <si>
    <t>INTEREST EXPENSE</t>
  </si>
  <si>
    <t>INTEREST PAYABLE</t>
  </si>
  <si>
    <t>DEPRECIATION EXPENSE</t>
  </si>
  <si>
    <t>ACCUMULAED DEPRECIATION - VEHICLE</t>
  </si>
  <si>
    <t>EQUIPMENT NEW</t>
  </si>
  <si>
    <t>ACC DEPRECIATION- EQIP OLD</t>
  </si>
  <si>
    <t>EQUIP OLD</t>
  </si>
  <si>
    <t>DEPRECIATION FURNITURE</t>
  </si>
  <si>
    <t>ACC DEPR FURNITURE</t>
  </si>
  <si>
    <t>ACC DEPR - EQUIPMENT</t>
  </si>
  <si>
    <t>Interest Expense</t>
  </si>
  <si>
    <t>Equipment Old</t>
  </si>
  <si>
    <t>Service Revenue</t>
  </si>
  <si>
    <t>Interest Payable</t>
  </si>
  <si>
    <t>Depreciation Furniture</t>
  </si>
  <si>
    <t>Accumulated Depreciation - Equipment Old</t>
  </si>
  <si>
    <t>Equipment New</t>
  </si>
  <si>
    <t>Accumulated Depreciation - Vehicle</t>
  </si>
  <si>
    <t>Depreciation Expense</t>
  </si>
  <si>
    <t>Notes Payable</t>
  </si>
  <si>
    <t>NOTES PAYABLE</t>
  </si>
  <si>
    <t>Vehicle</t>
  </si>
  <si>
    <t>INCOME STATEMENT</t>
  </si>
  <si>
    <t>Revenues</t>
  </si>
  <si>
    <t>Supplies Expense</t>
  </si>
  <si>
    <t>Net Income</t>
  </si>
  <si>
    <t>PERIOD ENDED 31 MAY</t>
  </si>
  <si>
    <t>Assets</t>
  </si>
  <si>
    <t>STATEMENT OF FINANCIAL POSITION AS AT</t>
  </si>
  <si>
    <t>Supplies expense</t>
  </si>
  <si>
    <t>Beginning Balance, Retained Earnings</t>
  </si>
  <si>
    <t>Liabilities</t>
  </si>
  <si>
    <t>TOTAL ASSETS</t>
  </si>
  <si>
    <t>TOTAL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</si>
</sst>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A0A0A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9C9C9C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/>
    <xf numFmtId="0" fontId="0" fillId="0" borderId="1" xfId="0" applyBorder="1"/>
    <xf numFmtId="0" fontId="0" fillId="0" borderId="1" xfId="0" applyFont="1" applyBorder="1"/>
    <xf numFmtId="0" fontId="0" fillId="0" borderId="2" xfId="0" applyBorder="1"/>
    <xf numFmtId="44" fontId="0" fillId="0" borderId="0" xfId="1" applyFont="1"/>
    <xf numFmtId="44" fontId="0" fillId="0" borderId="2" xfId="1" applyFont="1" applyBorder="1"/>
    <xf numFmtId="44" fontId="0" fillId="0" borderId="0" xfId="0" applyNumberFormat="1"/>
    <xf numFmtId="44" fontId="2" fillId="0" borderId="0" xfId="0" applyNumberFormat="1" applyFont="1"/>
    <xf numFmtId="44" fontId="2" fillId="0" borderId="0" xfId="1" applyFont="1"/>
    <xf numFmtId="44" fontId="0" fillId="0" borderId="2" xfId="0" applyNumberFormat="1" applyBorder="1"/>
    <xf numFmtId="0" fontId="3" fillId="0" borderId="6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0" fillId="2" borderId="0" xfId="0" applyFill="1"/>
    <xf numFmtId="0" fontId="0" fillId="2" borderId="4" xfId="0" applyFill="1" applyBorder="1"/>
    <xf numFmtId="44" fontId="0" fillId="2" borderId="2" xfId="1" applyFont="1" applyFill="1" applyBorder="1"/>
    <xf numFmtId="44" fontId="0" fillId="2" borderId="5" xfId="1" applyFont="1" applyFill="1" applyBorder="1"/>
    <xf numFmtId="44" fontId="0" fillId="2" borderId="0" xfId="1" applyFont="1" applyFill="1"/>
    <xf numFmtId="44" fontId="0" fillId="2" borderId="4" xfId="1" applyFont="1" applyFill="1" applyBorder="1"/>
    <xf numFmtId="0" fontId="0" fillId="3" borderId="4" xfId="0" applyFill="1" applyBorder="1"/>
    <xf numFmtId="0" fontId="0" fillId="3" borderId="5" xfId="0" applyFill="1" applyBorder="1"/>
    <xf numFmtId="44" fontId="0" fillId="3" borderId="5" xfId="0" applyNumberFormat="1" applyFill="1" applyBorder="1"/>
    <xf numFmtId="44" fontId="0" fillId="3" borderId="4" xfId="0" applyNumberFormat="1" applyFill="1" applyBorder="1"/>
    <xf numFmtId="44" fontId="0" fillId="3" borderId="5" xfId="1" applyFont="1" applyFill="1" applyBorder="1"/>
    <xf numFmtId="0" fontId="0" fillId="4" borderId="4" xfId="0" applyFill="1" applyBorder="1"/>
    <xf numFmtId="0" fontId="0" fillId="4" borderId="3" xfId="0" applyFill="1" applyBorder="1"/>
    <xf numFmtId="44" fontId="2" fillId="0" borderId="2" xfId="1" applyFont="1" applyBorder="1"/>
    <xf numFmtId="0" fontId="0" fillId="4" borderId="10" xfId="0" applyFill="1" applyBorder="1"/>
    <xf numFmtId="0" fontId="0" fillId="4" borderId="9" xfId="0" applyFill="1" applyBorder="1"/>
    <xf numFmtId="44" fontId="0" fillId="4" borderId="9" xfId="0" applyNumberFormat="1" applyFill="1" applyBorder="1"/>
    <xf numFmtId="44" fontId="0" fillId="4" borderId="4" xfId="0" applyNumberFormat="1" applyFill="1" applyBorder="1"/>
    <xf numFmtId="44" fontId="0" fillId="3" borderId="4" xfId="1" applyFont="1" applyFill="1" applyBorder="1"/>
    <xf numFmtId="44" fontId="0" fillId="4" borderId="11" xfId="0" applyNumberFormat="1" applyFill="1" applyBorder="1"/>
    <xf numFmtId="44" fontId="0" fillId="4" borderId="9" xfId="1" applyFont="1" applyFill="1" applyBorder="1"/>
    <xf numFmtId="16" fontId="0" fillId="0" borderId="0" xfId="0" applyNumberForma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F2974-AA38-45DC-8B54-60DD6BA1CFAC}">
  <dimension ref="A1:M47"/>
  <sheetViews>
    <sheetView topLeftCell="A33" workbookViewId="0">
      <selection activeCell="L21" sqref="L21"/>
    </sheetView>
  </sheetViews>
  <sheetFormatPr defaultRowHeight="15" x14ac:dyDescent="0.25"/>
  <cols>
    <col min="1" max="1" width="15.28515625" customWidth="1"/>
    <col min="2" max="2" width="19" customWidth="1"/>
    <col min="3" max="3" width="8" customWidth="1"/>
    <col min="4" max="4" width="11.85546875" customWidth="1"/>
    <col min="5" max="5" width="13.7109375" customWidth="1"/>
    <col min="6" max="6" width="15.5703125" customWidth="1"/>
    <col min="7" max="7" width="17.140625" customWidth="1"/>
    <col min="9" max="9" width="13.5703125" customWidth="1"/>
    <col min="10" max="10" width="12.85546875" customWidth="1"/>
    <col min="12" max="12" width="13.42578125" customWidth="1"/>
    <col min="13" max="13" width="14.5703125" customWidth="1"/>
  </cols>
  <sheetData>
    <row r="1" spans="1:13" x14ac:dyDescent="0.25">
      <c r="A1" s="1" t="s">
        <v>3</v>
      </c>
      <c r="B1" s="1"/>
      <c r="C1" s="1"/>
      <c r="D1" s="1"/>
      <c r="E1" s="1"/>
    </row>
    <row r="2" spans="1:13" x14ac:dyDescent="0.25">
      <c r="A2" s="3" t="s">
        <v>4</v>
      </c>
      <c r="B2" s="3"/>
      <c r="C2" s="4"/>
      <c r="D2" s="2"/>
      <c r="E2" s="2"/>
      <c r="F2" s="3" t="s">
        <v>5</v>
      </c>
      <c r="G2" s="3"/>
      <c r="H2" s="5"/>
      <c r="I2" s="3" t="s">
        <v>39</v>
      </c>
      <c r="J2" s="3"/>
      <c r="L2" s="3" t="s">
        <v>40</v>
      </c>
      <c r="M2" s="3"/>
    </row>
    <row r="3" spans="1:13" x14ac:dyDescent="0.25">
      <c r="A3" s="6" t="s">
        <v>6</v>
      </c>
      <c r="B3" s="6" t="s">
        <v>7</v>
      </c>
      <c r="F3" s="6" t="s">
        <v>8</v>
      </c>
      <c r="G3" s="6" t="s">
        <v>7</v>
      </c>
      <c r="I3" t="s">
        <v>6</v>
      </c>
      <c r="J3" t="s">
        <v>7</v>
      </c>
      <c r="L3" t="s">
        <v>6</v>
      </c>
      <c r="M3" t="s">
        <v>7</v>
      </c>
    </row>
    <row r="4" spans="1:13" x14ac:dyDescent="0.25">
      <c r="A4" s="9">
        <v>21500</v>
      </c>
      <c r="B4" s="9">
        <v>3600</v>
      </c>
      <c r="F4" s="9">
        <v>3000</v>
      </c>
      <c r="G4" s="9">
        <v>400</v>
      </c>
      <c r="I4" s="9"/>
      <c r="J4" s="9">
        <v>7500</v>
      </c>
      <c r="L4" s="9">
        <v>40000</v>
      </c>
      <c r="M4" s="9"/>
    </row>
    <row r="5" spans="1:13" x14ac:dyDescent="0.25">
      <c r="A5" s="9">
        <v>7500</v>
      </c>
      <c r="B5" s="9">
        <v>1000</v>
      </c>
      <c r="F5" s="9"/>
    </row>
    <row r="6" spans="1:13" x14ac:dyDescent="0.25">
      <c r="A6" s="9"/>
      <c r="B6" s="9">
        <v>800</v>
      </c>
      <c r="F6" s="9"/>
      <c r="G6" s="9"/>
    </row>
    <row r="7" spans="1:13" x14ac:dyDescent="0.25">
      <c r="A7" s="9"/>
      <c r="B7" s="9">
        <v>6400</v>
      </c>
      <c r="F7" s="9"/>
      <c r="G7" s="9"/>
    </row>
    <row r="8" spans="1:13" x14ac:dyDescent="0.25">
      <c r="A8" s="9"/>
      <c r="B8" s="9">
        <v>10000</v>
      </c>
      <c r="F8" s="9"/>
      <c r="G8" s="9"/>
    </row>
    <row r="9" spans="1:13" x14ac:dyDescent="0.25">
      <c r="A9" s="9"/>
      <c r="B9" s="9">
        <v>10000</v>
      </c>
      <c r="F9" s="9"/>
      <c r="G9" s="9"/>
    </row>
    <row r="10" spans="1:13" x14ac:dyDescent="0.25">
      <c r="A10" s="9"/>
      <c r="B10" s="9">
        <v>5000</v>
      </c>
      <c r="F10" s="9"/>
      <c r="G10" s="9"/>
      <c r="L10" s="3" t="s">
        <v>61</v>
      </c>
      <c r="M10" s="3"/>
    </row>
    <row r="11" spans="1:13" x14ac:dyDescent="0.25">
      <c r="A11" s="10">
        <f>SUM(A4:A10)</f>
        <v>29000</v>
      </c>
      <c r="B11" s="10">
        <f>SUM(B4:B10)</f>
        <v>36800</v>
      </c>
      <c r="F11" s="10">
        <f>SUM(F4:F10)</f>
        <v>3000</v>
      </c>
      <c r="G11" s="10">
        <f>SUM(G4:G10)</f>
        <v>400</v>
      </c>
      <c r="L11" t="s">
        <v>6</v>
      </c>
      <c r="M11" t="s">
        <v>7</v>
      </c>
    </row>
    <row r="12" spans="1:13" x14ac:dyDescent="0.25">
      <c r="B12" s="12">
        <f>B11-A11</f>
        <v>7800</v>
      </c>
      <c r="F12" s="12">
        <f>F11-G11</f>
        <v>2600</v>
      </c>
      <c r="G12" s="12"/>
      <c r="M12" s="9">
        <v>30000</v>
      </c>
    </row>
    <row r="14" spans="1:13" x14ac:dyDescent="0.25">
      <c r="A14" s="3" t="s">
        <v>9</v>
      </c>
      <c r="B14" s="3"/>
      <c r="F14" s="3" t="s">
        <v>10</v>
      </c>
      <c r="G14" s="3"/>
      <c r="I14" s="3" t="s">
        <v>38</v>
      </c>
      <c r="J14" s="3"/>
    </row>
    <row r="15" spans="1:13" x14ac:dyDescent="0.25">
      <c r="A15" s="6" t="s">
        <v>6</v>
      </c>
      <c r="B15" s="6" t="s">
        <v>7</v>
      </c>
      <c r="F15" s="6" t="s">
        <v>6</v>
      </c>
      <c r="G15" s="6" t="s">
        <v>7</v>
      </c>
      <c r="I15" t="s">
        <v>6</v>
      </c>
      <c r="J15" t="s">
        <v>7</v>
      </c>
    </row>
    <row r="16" spans="1:13" x14ac:dyDescent="0.25">
      <c r="A16" s="9"/>
      <c r="B16" s="9">
        <v>800</v>
      </c>
      <c r="F16" s="9">
        <v>3600</v>
      </c>
      <c r="G16" s="9"/>
      <c r="I16" s="9"/>
      <c r="J16" s="9">
        <v>21500</v>
      </c>
    </row>
    <row r="17" spans="1:13" x14ac:dyDescent="0.25">
      <c r="A17" s="9"/>
      <c r="B17" s="9">
        <v>55</v>
      </c>
      <c r="F17" s="9">
        <v>400</v>
      </c>
      <c r="G17" s="9"/>
      <c r="I17" s="9"/>
      <c r="J17" s="9">
        <v>3000</v>
      </c>
      <c r="L17" s="3" t="s">
        <v>43</v>
      </c>
      <c r="M17" s="3"/>
    </row>
    <row r="18" spans="1:13" x14ac:dyDescent="0.25">
      <c r="A18" s="9"/>
      <c r="B18" s="9">
        <v>5</v>
      </c>
      <c r="F18" s="9">
        <v>5000</v>
      </c>
      <c r="G18" s="9"/>
      <c r="I18" s="10">
        <f>SUM(I16:I17)</f>
        <v>0</v>
      </c>
      <c r="J18" s="10">
        <f>SUM(J16:J17)</f>
        <v>24500</v>
      </c>
      <c r="L18" t="s">
        <v>6</v>
      </c>
      <c r="M18" t="s">
        <v>7</v>
      </c>
    </row>
    <row r="19" spans="1:13" x14ac:dyDescent="0.25">
      <c r="A19" s="9">
        <v>6400</v>
      </c>
      <c r="B19" s="9"/>
      <c r="F19" s="9"/>
      <c r="G19" s="9"/>
      <c r="L19" s="9">
        <v>600</v>
      </c>
      <c r="M19" s="9"/>
    </row>
    <row r="20" spans="1:13" x14ac:dyDescent="0.25">
      <c r="A20" s="10">
        <f>SUM(A16:A19)</f>
        <v>6400</v>
      </c>
      <c r="B20" s="10">
        <f>SUM(B16:B19)</f>
        <v>860</v>
      </c>
      <c r="F20" s="10">
        <f>SUM(F16:F19)</f>
        <v>9000</v>
      </c>
      <c r="G20" s="10">
        <f>SUM(G16:G19)</f>
        <v>0</v>
      </c>
      <c r="L20" s="9">
        <v>250</v>
      </c>
      <c r="M20" s="9"/>
    </row>
    <row r="21" spans="1:13" x14ac:dyDescent="0.25">
      <c r="A21" s="13">
        <f>A20-B20</f>
        <v>5540</v>
      </c>
      <c r="B21" s="9"/>
      <c r="L21" s="10">
        <f>SUM(L19:L20)</f>
        <v>850</v>
      </c>
      <c r="M21" s="10">
        <f>SUM(M19:M20)</f>
        <v>0</v>
      </c>
    </row>
    <row r="22" spans="1:13" x14ac:dyDescent="0.25">
      <c r="A22" s="3" t="s">
        <v>11</v>
      </c>
      <c r="B22" s="3"/>
      <c r="F22" s="3" t="s">
        <v>12</v>
      </c>
      <c r="G22" s="3"/>
      <c r="I22" s="3" t="s">
        <v>16</v>
      </c>
      <c r="J22" s="3"/>
      <c r="L22" s="3" t="s">
        <v>44</v>
      </c>
      <c r="M22" s="3"/>
    </row>
    <row r="23" spans="1:13" x14ac:dyDescent="0.25">
      <c r="A23" s="6" t="s">
        <v>6</v>
      </c>
      <c r="B23" s="6" t="s">
        <v>7</v>
      </c>
      <c r="F23" s="6" t="s">
        <v>6</v>
      </c>
      <c r="G23" s="6" t="s">
        <v>7</v>
      </c>
      <c r="I23" s="7" t="s">
        <v>6</v>
      </c>
      <c r="J23" s="7" t="s">
        <v>7</v>
      </c>
      <c r="L23" t="s">
        <v>6</v>
      </c>
      <c r="M23" t="s">
        <v>7</v>
      </c>
    </row>
    <row r="24" spans="1:13" x14ac:dyDescent="0.25">
      <c r="A24" s="9">
        <v>1000</v>
      </c>
      <c r="B24" s="9"/>
      <c r="F24" s="9">
        <v>55</v>
      </c>
      <c r="G24" s="9"/>
      <c r="I24" s="9">
        <v>800</v>
      </c>
      <c r="J24" s="9"/>
      <c r="L24" s="9"/>
      <c r="M24" s="9">
        <v>600</v>
      </c>
    </row>
    <row r="25" spans="1:13" x14ac:dyDescent="0.25">
      <c r="A25" s="9"/>
      <c r="B25" s="9"/>
      <c r="F25" s="9">
        <v>5</v>
      </c>
      <c r="G25" s="9"/>
      <c r="I25" s="9"/>
      <c r="J25" s="9"/>
    </row>
    <row r="26" spans="1:13" x14ac:dyDescent="0.25">
      <c r="A26" s="9"/>
      <c r="B26" s="9"/>
      <c r="F26" s="9"/>
      <c r="G26" s="9"/>
      <c r="I26" s="9"/>
      <c r="J26" s="9"/>
    </row>
    <row r="27" spans="1:13" x14ac:dyDescent="0.25">
      <c r="A27" s="10">
        <f>SUM(A24:A26)</f>
        <v>1000</v>
      </c>
      <c r="B27" s="10">
        <f>SUM(B24:B26)</f>
        <v>0</v>
      </c>
      <c r="F27" s="10">
        <f>SUM(F24:F26)</f>
        <v>60</v>
      </c>
      <c r="G27" s="10">
        <f>SUM(G24:G26)</f>
        <v>0</v>
      </c>
      <c r="I27" s="10">
        <f>SUM(I24:I26)</f>
        <v>800</v>
      </c>
      <c r="J27" s="10">
        <f>SUM(J24:J26)</f>
        <v>0</v>
      </c>
    </row>
    <row r="28" spans="1:13" x14ac:dyDescent="0.25">
      <c r="L28" s="3" t="s">
        <v>45</v>
      </c>
      <c r="M28" s="3"/>
    </row>
    <row r="29" spans="1:13" x14ac:dyDescent="0.25">
      <c r="A29" s="3" t="s">
        <v>14</v>
      </c>
      <c r="B29" s="3"/>
      <c r="F29" s="3" t="s">
        <v>13</v>
      </c>
      <c r="G29" s="3"/>
      <c r="I29" s="3" t="s">
        <v>37</v>
      </c>
      <c r="J29" s="3"/>
      <c r="L29" t="s">
        <v>6</v>
      </c>
      <c r="M29" t="s">
        <v>7</v>
      </c>
    </row>
    <row r="30" spans="1:13" x14ac:dyDescent="0.25">
      <c r="A30" s="6" t="s">
        <v>6</v>
      </c>
      <c r="B30" s="6" t="s">
        <v>7</v>
      </c>
      <c r="F30" s="6" t="s">
        <v>6</v>
      </c>
      <c r="G30" s="6" t="s">
        <v>7</v>
      </c>
      <c r="I30" t="s">
        <v>6</v>
      </c>
      <c r="J30" t="s">
        <v>7</v>
      </c>
      <c r="L30" s="9">
        <v>16000</v>
      </c>
      <c r="M30" s="9"/>
    </row>
    <row r="31" spans="1:13" x14ac:dyDescent="0.25">
      <c r="A31" s="9">
        <v>150</v>
      </c>
      <c r="B31" s="9"/>
      <c r="F31" s="9">
        <v>800</v>
      </c>
      <c r="G31" s="9"/>
      <c r="I31" s="9">
        <v>4840</v>
      </c>
      <c r="J31" s="9"/>
    </row>
    <row r="32" spans="1:13" x14ac:dyDescent="0.25">
      <c r="A32" s="9"/>
      <c r="B32" s="9"/>
      <c r="F32" s="9"/>
      <c r="G32" s="9">
        <v>4840</v>
      </c>
    </row>
    <row r="33" spans="1:13" x14ac:dyDescent="0.25">
      <c r="A33" s="9"/>
      <c r="B33" s="9"/>
      <c r="F33" s="9"/>
      <c r="G33" s="9"/>
    </row>
    <row r="34" spans="1:13" x14ac:dyDescent="0.25">
      <c r="A34" s="10">
        <f>SUM(A31:A33)</f>
        <v>150</v>
      </c>
      <c r="B34" s="10">
        <f>SUM(B31:B33)</f>
        <v>0</v>
      </c>
      <c r="F34" s="10">
        <f>SUM(F31:F33)</f>
        <v>800</v>
      </c>
      <c r="G34" s="10">
        <f>SUM(G31:G33)</f>
        <v>4840</v>
      </c>
      <c r="L34" s="3" t="s">
        <v>46</v>
      </c>
      <c r="M34" s="3"/>
    </row>
    <row r="35" spans="1:13" x14ac:dyDescent="0.25">
      <c r="G35" s="12">
        <f>G34-F34</f>
        <v>4040</v>
      </c>
      <c r="L35" t="s">
        <v>6</v>
      </c>
      <c r="M35" t="s">
        <v>7</v>
      </c>
    </row>
    <row r="36" spans="1:13" x14ac:dyDescent="0.25">
      <c r="A36" s="3" t="s">
        <v>15</v>
      </c>
      <c r="B36" s="3"/>
      <c r="F36" s="3" t="s">
        <v>41</v>
      </c>
      <c r="G36" s="3"/>
      <c r="I36" s="3" t="s">
        <v>42</v>
      </c>
      <c r="J36" s="3"/>
      <c r="L36" s="9">
        <v>4000</v>
      </c>
      <c r="M36" s="9"/>
    </row>
    <row r="37" spans="1:13" x14ac:dyDescent="0.25">
      <c r="A37" s="6" t="s">
        <v>6</v>
      </c>
      <c r="B37" s="6" t="s">
        <v>7</v>
      </c>
      <c r="F37" t="s">
        <v>6</v>
      </c>
      <c r="G37" t="s">
        <v>7</v>
      </c>
      <c r="I37" t="s">
        <v>6</v>
      </c>
      <c r="J37" t="s">
        <v>7</v>
      </c>
      <c r="L37" s="32">
        <f>L36-M36</f>
        <v>4000</v>
      </c>
      <c r="M37" s="10"/>
    </row>
    <row r="38" spans="1:13" x14ac:dyDescent="0.25">
      <c r="A38" s="9"/>
      <c r="B38" s="9">
        <v>150</v>
      </c>
      <c r="F38" s="9">
        <v>100</v>
      </c>
      <c r="G38" s="9"/>
      <c r="I38" s="9"/>
      <c r="J38" s="9">
        <v>100</v>
      </c>
    </row>
    <row r="39" spans="1:13" x14ac:dyDescent="0.25">
      <c r="A39" s="9"/>
      <c r="B39" s="9"/>
    </row>
    <row r="40" spans="1:13" x14ac:dyDescent="0.25">
      <c r="A40" s="9"/>
      <c r="B40" s="9"/>
      <c r="F40" s="3" t="s">
        <v>47</v>
      </c>
      <c r="G40" s="3"/>
      <c r="I40" s="3" t="s">
        <v>48</v>
      </c>
      <c r="J40" s="3"/>
      <c r="L40" s="3" t="s">
        <v>49</v>
      </c>
      <c r="M40" s="3"/>
    </row>
    <row r="41" spans="1:13" x14ac:dyDescent="0.25">
      <c r="A41" s="10">
        <f>SUM(A38:A40)</f>
        <v>0</v>
      </c>
      <c r="B41" s="10">
        <f>SUM(B38:B40)</f>
        <v>150</v>
      </c>
      <c r="F41" t="s">
        <v>6</v>
      </c>
      <c r="G41" t="s">
        <v>7</v>
      </c>
      <c r="I41" t="s">
        <v>6</v>
      </c>
      <c r="J41" t="s">
        <v>7</v>
      </c>
      <c r="L41" s="6" t="s">
        <v>6</v>
      </c>
      <c r="M41" s="6" t="s">
        <v>7</v>
      </c>
    </row>
    <row r="42" spans="1:13" x14ac:dyDescent="0.25">
      <c r="F42" s="9"/>
      <c r="G42" s="9">
        <v>10000</v>
      </c>
      <c r="I42" s="9">
        <v>83</v>
      </c>
      <c r="J42" s="9"/>
      <c r="L42" s="9"/>
      <c r="M42" s="13">
        <v>83</v>
      </c>
    </row>
    <row r="45" spans="1:13" x14ac:dyDescent="0.25">
      <c r="L45" s="3" t="s">
        <v>50</v>
      </c>
      <c r="M45" s="3"/>
    </row>
    <row r="46" spans="1:13" x14ac:dyDescent="0.25">
      <c r="L46" s="6" t="s">
        <v>6</v>
      </c>
      <c r="M46" s="6" t="s">
        <v>7</v>
      </c>
    </row>
    <row r="47" spans="1:13" x14ac:dyDescent="0.25">
      <c r="M47" s="13">
        <v>250</v>
      </c>
    </row>
  </sheetData>
  <mergeCells count="26">
    <mergeCell ref="F40:G40"/>
    <mergeCell ref="I40:J40"/>
    <mergeCell ref="L40:M40"/>
    <mergeCell ref="L45:M45"/>
    <mergeCell ref="I14:J14"/>
    <mergeCell ref="I2:J2"/>
    <mergeCell ref="L2:M2"/>
    <mergeCell ref="L10:M10"/>
    <mergeCell ref="F36:G36"/>
    <mergeCell ref="I36:J36"/>
    <mergeCell ref="L17:M17"/>
    <mergeCell ref="L22:M22"/>
    <mergeCell ref="L28:M28"/>
    <mergeCell ref="L34:M34"/>
    <mergeCell ref="A22:B22"/>
    <mergeCell ref="F22:G22"/>
    <mergeCell ref="A29:B29"/>
    <mergeCell ref="F29:G29"/>
    <mergeCell ref="A36:B36"/>
    <mergeCell ref="I22:J22"/>
    <mergeCell ref="I29:J29"/>
    <mergeCell ref="A1:E1"/>
    <mergeCell ref="A2:B2"/>
    <mergeCell ref="F2:G2"/>
    <mergeCell ref="A14:B14"/>
    <mergeCell ref="F14:G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BF3D2-8C45-4B88-8022-2E3FDA0BBBA3}">
  <dimension ref="A1:G46"/>
  <sheetViews>
    <sheetView workbookViewId="0">
      <selection activeCell="A26" sqref="A26"/>
    </sheetView>
  </sheetViews>
  <sheetFormatPr defaultRowHeight="15" x14ac:dyDescent="0.25"/>
  <cols>
    <col min="1" max="1" width="42" customWidth="1"/>
    <col min="2" max="2" width="17.5703125" customWidth="1"/>
    <col min="3" max="3" width="17.28515625" customWidth="1"/>
    <col min="4" max="4" width="15.42578125" customWidth="1"/>
    <col min="5" max="5" width="16.5703125" customWidth="1"/>
    <col min="6" max="6" width="20.7109375" customWidth="1"/>
    <col min="7" max="7" width="19.7109375" customWidth="1"/>
  </cols>
  <sheetData>
    <row r="1" spans="1:7" x14ac:dyDescent="0.25">
      <c r="A1" t="s">
        <v>0</v>
      </c>
    </row>
    <row r="2" spans="1:7" x14ac:dyDescent="0.25">
      <c r="B2" s="1" t="s">
        <v>28</v>
      </c>
      <c r="C2" s="1"/>
      <c r="D2" s="1" t="s">
        <v>27</v>
      </c>
      <c r="E2" s="1"/>
      <c r="F2" s="1" t="s">
        <v>29</v>
      </c>
      <c r="G2" s="1"/>
    </row>
    <row r="3" spans="1:7" x14ac:dyDescent="0.25">
      <c r="A3" t="s">
        <v>17</v>
      </c>
      <c r="B3" s="19" t="s">
        <v>6</v>
      </c>
      <c r="C3" s="20" t="s">
        <v>7</v>
      </c>
      <c r="D3" s="25" t="s">
        <v>6</v>
      </c>
      <c r="E3" s="25" t="s">
        <v>7</v>
      </c>
      <c r="F3" s="33" t="s">
        <v>6</v>
      </c>
      <c r="G3" s="31" t="s">
        <v>7</v>
      </c>
    </row>
    <row r="4" spans="1:7" x14ac:dyDescent="0.25">
      <c r="A4" s="8" t="s">
        <v>1</v>
      </c>
      <c r="B4" s="21">
        <v>18200</v>
      </c>
      <c r="C4" s="22"/>
      <c r="D4" s="26"/>
      <c r="E4" s="27">
        <f>'T Accounts'!B12</f>
        <v>7800</v>
      </c>
      <c r="F4" s="35">
        <f>B4-E4</f>
        <v>10400</v>
      </c>
      <c r="G4" s="30"/>
    </row>
    <row r="5" spans="1:7" x14ac:dyDescent="0.25">
      <c r="A5" t="s">
        <v>18</v>
      </c>
      <c r="B5" s="23">
        <v>6630</v>
      </c>
      <c r="C5" s="24"/>
      <c r="D5" s="28">
        <f>'T Accounts'!F12</f>
        <v>2600</v>
      </c>
      <c r="E5" s="28"/>
      <c r="F5" s="35">
        <f>B5+D5</f>
        <v>9230</v>
      </c>
      <c r="G5" s="30"/>
    </row>
    <row r="6" spans="1:7" x14ac:dyDescent="0.25">
      <c r="A6" t="s">
        <v>19</v>
      </c>
      <c r="B6" s="23"/>
      <c r="C6" s="24">
        <v>6400</v>
      </c>
      <c r="D6" s="28">
        <f>'T Accounts'!A21</f>
        <v>5540</v>
      </c>
      <c r="E6" s="25"/>
      <c r="F6" s="35"/>
      <c r="G6" s="36">
        <f>C6-D6</f>
        <v>860</v>
      </c>
    </row>
    <row r="7" spans="1:7" x14ac:dyDescent="0.25">
      <c r="A7" t="s">
        <v>20</v>
      </c>
      <c r="B7" s="23"/>
      <c r="C7" s="24"/>
      <c r="D7" s="28">
        <f>'T Accounts'!F20</f>
        <v>9000</v>
      </c>
      <c r="E7" s="25"/>
      <c r="F7" s="35">
        <f>D7</f>
        <v>9000</v>
      </c>
      <c r="G7" s="30"/>
    </row>
    <row r="8" spans="1:7" x14ac:dyDescent="0.25">
      <c r="A8" t="s">
        <v>21</v>
      </c>
      <c r="B8" s="23"/>
      <c r="C8" s="24"/>
      <c r="D8" s="28">
        <f>'T Accounts'!A27</f>
        <v>1000</v>
      </c>
      <c r="E8" s="25"/>
      <c r="F8" s="35">
        <f t="shared" ref="F8:F11" si="0">D8</f>
        <v>1000</v>
      </c>
      <c r="G8" s="30"/>
    </row>
    <row r="9" spans="1:7" x14ac:dyDescent="0.25">
      <c r="A9" t="s">
        <v>22</v>
      </c>
      <c r="B9" s="23"/>
      <c r="C9" s="24"/>
      <c r="D9" s="28">
        <f>'T Accounts'!F27</f>
        <v>60</v>
      </c>
      <c r="E9" s="25"/>
      <c r="F9" s="35">
        <f t="shared" si="0"/>
        <v>60</v>
      </c>
      <c r="G9" s="30"/>
    </row>
    <row r="10" spans="1:7" x14ac:dyDescent="0.25">
      <c r="A10" t="s">
        <v>23</v>
      </c>
      <c r="B10" s="23"/>
      <c r="C10" s="24"/>
      <c r="D10" s="28">
        <f>'T Accounts'!I27</f>
        <v>800</v>
      </c>
      <c r="E10" s="25"/>
      <c r="F10" s="35">
        <f t="shared" si="0"/>
        <v>800</v>
      </c>
      <c r="G10" s="30"/>
    </row>
    <row r="11" spans="1:7" x14ac:dyDescent="0.25">
      <c r="A11" t="s">
        <v>24</v>
      </c>
      <c r="B11" s="23"/>
      <c r="C11" s="24"/>
      <c r="D11" s="28">
        <f>'T Accounts'!A34</f>
        <v>150</v>
      </c>
      <c r="E11" s="25"/>
      <c r="F11" s="35">
        <f t="shared" si="0"/>
        <v>150</v>
      </c>
      <c r="G11" s="30"/>
    </row>
    <row r="12" spans="1:7" x14ac:dyDescent="0.25">
      <c r="A12" t="s">
        <v>25</v>
      </c>
      <c r="B12" s="23">
        <v>5240</v>
      </c>
      <c r="C12" s="24"/>
      <c r="D12" s="28"/>
      <c r="E12" s="28">
        <f>'T Accounts'!G35</f>
        <v>4040</v>
      </c>
      <c r="F12" s="35">
        <f>B12-E12</f>
        <v>1200</v>
      </c>
      <c r="G12" s="30"/>
    </row>
    <row r="13" spans="1:7" x14ac:dyDescent="0.25">
      <c r="A13" t="s">
        <v>30</v>
      </c>
      <c r="B13" s="23">
        <v>5000</v>
      </c>
      <c r="C13" s="24"/>
      <c r="D13" s="28"/>
      <c r="E13" s="25"/>
      <c r="F13" s="35">
        <f>B13</f>
        <v>5000</v>
      </c>
      <c r="G13" s="30"/>
    </row>
    <row r="14" spans="1:7" x14ac:dyDescent="0.25">
      <c r="A14" t="s">
        <v>31</v>
      </c>
      <c r="B14" s="23"/>
      <c r="C14" s="24">
        <v>1000</v>
      </c>
      <c r="D14" s="28"/>
      <c r="E14" s="28">
        <f>'T Accounts'!M42</f>
        <v>83</v>
      </c>
      <c r="F14" s="34"/>
      <c r="G14" s="36">
        <f>C14+E14</f>
        <v>1083</v>
      </c>
    </row>
    <row r="15" spans="1:7" x14ac:dyDescent="0.25">
      <c r="A15" t="s">
        <v>32</v>
      </c>
      <c r="B15" s="23"/>
      <c r="C15" s="24">
        <v>4000</v>
      </c>
      <c r="D15" s="28"/>
      <c r="E15" s="28">
        <f>'T Accounts'!M47</f>
        <v>250</v>
      </c>
      <c r="F15" s="34"/>
      <c r="G15" s="36">
        <f>C15+E15</f>
        <v>4250</v>
      </c>
    </row>
    <row r="16" spans="1:7" x14ac:dyDescent="0.25">
      <c r="A16" t="s">
        <v>33</v>
      </c>
      <c r="B16" s="23"/>
      <c r="C16" s="24">
        <v>1900</v>
      </c>
      <c r="D16" s="28"/>
      <c r="E16" s="28">
        <f>'T Accounts'!J4</f>
        <v>7500</v>
      </c>
      <c r="F16" s="34"/>
      <c r="G16" s="36">
        <f>E16+C16</f>
        <v>9400</v>
      </c>
    </row>
    <row r="17" spans="1:7" x14ac:dyDescent="0.25">
      <c r="A17" t="s">
        <v>34</v>
      </c>
      <c r="B17" s="23"/>
      <c r="C17" s="24">
        <v>20000</v>
      </c>
      <c r="D17" s="28"/>
      <c r="E17" s="25"/>
      <c r="F17" s="34"/>
      <c r="G17" s="36">
        <f>C17</f>
        <v>20000</v>
      </c>
    </row>
    <row r="18" spans="1:7" x14ac:dyDescent="0.25">
      <c r="A18" t="s">
        <v>35</v>
      </c>
      <c r="B18" s="23"/>
      <c r="C18" s="24">
        <v>10520</v>
      </c>
      <c r="D18" s="28"/>
      <c r="E18" s="25"/>
      <c r="F18" s="34"/>
      <c r="G18" s="36">
        <f>C18</f>
        <v>10520</v>
      </c>
    </row>
    <row r="19" spans="1:7" x14ac:dyDescent="0.25">
      <c r="A19" t="s">
        <v>36</v>
      </c>
      <c r="B19" s="23">
        <v>8000</v>
      </c>
      <c r="C19" s="24"/>
      <c r="D19" s="28"/>
      <c r="E19" s="25"/>
      <c r="F19" s="35">
        <f>B19</f>
        <v>8000</v>
      </c>
      <c r="G19" s="30"/>
    </row>
    <row r="20" spans="1:7" x14ac:dyDescent="0.25">
      <c r="A20" t="s">
        <v>26</v>
      </c>
      <c r="B20" s="23">
        <v>750</v>
      </c>
      <c r="C20" s="24"/>
      <c r="D20" s="25"/>
      <c r="E20" s="28">
        <f>'T Accounts'!B41</f>
        <v>150</v>
      </c>
      <c r="F20" s="35">
        <f>B20-E20</f>
        <v>600</v>
      </c>
      <c r="G20" s="30"/>
    </row>
    <row r="21" spans="1:7" x14ac:dyDescent="0.25">
      <c r="A21" t="s">
        <v>51</v>
      </c>
      <c r="B21" s="23"/>
      <c r="C21" s="24"/>
      <c r="D21" s="28">
        <f>'T Accounts'!F38</f>
        <v>100</v>
      </c>
      <c r="E21" s="28"/>
      <c r="F21" s="35">
        <f>D21</f>
        <v>100</v>
      </c>
      <c r="G21" s="30"/>
    </row>
    <row r="22" spans="1:7" x14ac:dyDescent="0.25">
      <c r="A22" t="s">
        <v>52</v>
      </c>
      <c r="B22" s="23"/>
      <c r="C22" s="24"/>
      <c r="D22" s="25"/>
      <c r="E22" s="28">
        <f>'T Accounts'!G42</f>
        <v>10000</v>
      </c>
      <c r="F22" s="34"/>
      <c r="G22" s="36">
        <f>E22</f>
        <v>10000</v>
      </c>
    </row>
    <row r="23" spans="1:7" x14ac:dyDescent="0.25">
      <c r="A23" t="s">
        <v>53</v>
      </c>
      <c r="B23" s="23"/>
      <c r="C23" s="24"/>
      <c r="D23" s="25"/>
      <c r="E23" s="28">
        <f>'T Accounts'!J18</f>
        <v>24500</v>
      </c>
      <c r="F23" s="34"/>
      <c r="G23" s="36">
        <f>E23</f>
        <v>24500</v>
      </c>
    </row>
    <row r="24" spans="1:7" x14ac:dyDescent="0.25">
      <c r="A24" t="s">
        <v>70</v>
      </c>
      <c r="B24" s="23"/>
      <c r="C24" s="24"/>
      <c r="D24" s="28">
        <f>'T Accounts'!I31</f>
        <v>4840</v>
      </c>
      <c r="E24" s="28"/>
      <c r="F24" s="35">
        <f>D24</f>
        <v>4840</v>
      </c>
      <c r="G24" s="30"/>
    </row>
    <row r="25" spans="1:7" x14ac:dyDescent="0.25">
      <c r="A25" t="s">
        <v>54</v>
      </c>
      <c r="B25" s="23"/>
      <c r="C25" s="24"/>
      <c r="D25" s="25"/>
      <c r="E25" s="28">
        <f>'T Accounts'!J38</f>
        <v>100</v>
      </c>
      <c r="F25" s="34"/>
      <c r="G25" s="36">
        <f>E25</f>
        <v>100</v>
      </c>
    </row>
    <row r="26" spans="1:7" x14ac:dyDescent="0.25">
      <c r="A26" t="s">
        <v>55</v>
      </c>
      <c r="B26" s="23"/>
      <c r="C26" s="24"/>
      <c r="D26" s="28">
        <f>'T Accounts'!I42</f>
        <v>83</v>
      </c>
      <c r="E26" s="28"/>
      <c r="F26" s="35">
        <f>D26</f>
        <v>83</v>
      </c>
      <c r="G26" s="30"/>
    </row>
    <row r="27" spans="1:7" x14ac:dyDescent="0.25">
      <c r="A27" t="s">
        <v>56</v>
      </c>
      <c r="B27" s="23"/>
      <c r="C27" s="24"/>
      <c r="D27" s="28">
        <f>'T Accounts'!L37</f>
        <v>4000</v>
      </c>
      <c r="E27" s="28"/>
      <c r="F27" s="35">
        <f t="shared" ref="F27:F28" si="1">D27</f>
        <v>4000</v>
      </c>
      <c r="G27" s="30"/>
    </row>
    <row r="28" spans="1:7" x14ac:dyDescent="0.25">
      <c r="A28" t="s">
        <v>57</v>
      </c>
      <c r="B28" s="23"/>
      <c r="C28" s="24"/>
      <c r="D28" s="28">
        <f>'T Accounts'!L30</f>
        <v>16000</v>
      </c>
      <c r="E28" s="28"/>
      <c r="F28" s="35">
        <f t="shared" si="1"/>
        <v>16000</v>
      </c>
      <c r="G28" s="30"/>
    </row>
    <row r="29" spans="1:7" x14ac:dyDescent="0.25">
      <c r="A29" t="s">
        <v>58</v>
      </c>
      <c r="B29" s="23"/>
      <c r="C29" s="24"/>
      <c r="D29" s="28"/>
      <c r="E29" s="28">
        <f>'T Accounts'!M24</f>
        <v>600</v>
      </c>
      <c r="F29" s="34"/>
      <c r="G29" s="36">
        <f>E29</f>
        <v>600</v>
      </c>
    </row>
    <row r="30" spans="1:7" x14ac:dyDescent="0.25">
      <c r="A30" t="s">
        <v>59</v>
      </c>
      <c r="B30" s="23"/>
      <c r="C30" s="24"/>
      <c r="D30" s="28">
        <f>'T Accounts'!L21</f>
        <v>850</v>
      </c>
      <c r="E30" s="28"/>
      <c r="F30" s="35">
        <f>D30</f>
        <v>850</v>
      </c>
      <c r="G30" s="30"/>
    </row>
    <row r="31" spans="1:7" x14ac:dyDescent="0.25">
      <c r="A31" t="s">
        <v>60</v>
      </c>
      <c r="B31" s="23"/>
      <c r="C31" s="24"/>
      <c r="D31" s="28"/>
      <c r="E31" s="28">
        <f>'T Accounts'!M12</f>
        <v>30000</v>
      </c>
      <c r="F31" s="34"/>
      <c r="G31" s="36">
        <f>E31</f>
        <v>30000</v>
      </c>
    </row>
    <row r="32" spans="1:7" x14ac:dyDescent="0.25">
      <c r="A32" t="s">
        <v>62</v>
      </c>
      <c r="B32" s="23"/>
      <c r="C32" s="24"/>
      <c r="D32" s="37">
        <f>'T Accounts'!L4</f>
        <v>40000</v>
      </c>
      <c r="E32" s="28"/>
      <c r="F32" s="39">
        <f>D32</f>
        <v>40000</v>
      </c>
      <c r="G32" s="30"/>
    </row>
    <row r="33" spans="1:7" x14ac:dyDescent="0.25">
      <c r="A33" s="8"/>
      <c r="B33" s="21">
        <f>SUM(B4:B20)</f>
        <v>43820</v>
      </c>
      <c r="C33" s="22">
        <f>SUM(C4:C20)</f>
        <v>43820</v>
      </c>
      <c r="D33" s="29">
        <f>SUM(D4:D32)</f>
        <v>85023</v>
      </c>
      <c r="E33" s="29">
        <f>SUM(E4:E32)</f>
        <v>85023</v>
      </c>
      <c r="F33" s="38">
        <f>SUM(F4:F32)</f>
        <v>111313</v>
      </c>
      <c r="G33" s="38">
        <f>SUM(G4:G32)</f>
        <v>111313</v>
      </c>
    </row>
    <row r="35" spans="1:7" x14ac:dyDescent="0.25">
      <c r="A35" s="15"/>
      <c r="B35" s="18"/>
      <c r="C35" s="18"/>
    </row>
    <row r="36" spans="1:7" x14ac:dyDescent="0.25">
      <c r="A36" s="15"/>
      <c r="B36" s="18"/>
      <c r="C36" s="18"/>
    </row>
    <row r="37" spans="1:7" x14ac:dyDescent="0.25">
      <c r="A37" s="15"/>
      <c r="B37" s="18"/>
      <c r="C37" s="18"/>
    </row>
    <row r="38" spans="1:7" x14ac:dyDescent="0.25">
      <c r="A38" s="15"/>
      <c r="B38" s="18"/>
      <c r="C38" s="18"/>
    </row>
    <row r="39" spans="1:7" x14ac:dyDescent="0.25">
      <c r="A39" s="16"/>
      <c r="B39" s="18"/>
      <c r="C39" s="18"/>
    </row>
    <row r="40" spans="1:7" x14ac:dyDescent="0.25">
      <c r="A40" s="17"/>
      <c r="B40" s="18"/>
      <c r="C40" s="18"/>
    </row>
    <row r="41" spans="1:7" x14ac:dyDescent="0.25">
      <c r="A41" s="17"/>
      <c r="B41" s="18"/>
      <c r="C41" s="18"/>
    </row>
    <row r="42" spans="1:7" x14ac:dyDescent="0.25">
      <c r="A42" s="17"/>
      <c r="B42" s="18"/>
      <c r="C42" s="18"/>
    </row>
    <row r="43" spans="1:7" x14ac:dyDescent="0.25">
      <c r="A43" s="17"/>
      <c r="B43" s="18"/>
      <c r="C43" s="18"/>
    </row>
    <row r="44" spans="1:7" x14ac:dyDescent="0.25">
      <c r="A44" s="16"/>
      <c r="B44" s="18"/>
      <c r="C44" s="18"/>
    </row>
    <row r="45" spans="1:7" x14ac:dyDescent="0.25">
      <c r="A45" s="17"/>
      <c r="B45" s="18"/>
      <c r="C45" s="18"/>
    </row>
    <row r="46" spans="1:7" x14ac:dyDescent="0.25">
      <c r="A46" s="17"/>
      <c r="B46" s="18"/>
      <c r="C46" s="18"/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85C6D-8CAF-481D-9612-CDCDAF5CC6DD}">
  <dimension ref="A2:E21"/>
  <sheetViews>
    <sheetView topLeftCell="C2" workbookViewId="0">
      <selection activeCell="A13" sqref="A13"/>
    </sheetView>
  </sheetViews>
  <sheetFormatPr defaultRowHeight="15" x14ac:dyDescent="0.25"/>
  <cols>
    <col min="1" max="1" width="24.7109375" customWidth="1"/>
    <col min="2" max="2" width="11.5703125" bestFit="1" customWidth="1"/>
  </cols>
  <sheetData>
    <row r="2" spans="1:5" x14ac:dyDescent="0.25">
      <c r="A2" s="1" t="s">
        <v>63</v>
      </c>
      <c r="B2" s="1"/>
      <c r="C2" s="1"/>
      <c r="D2" s="1"/>
      <c r="E2" s="1"/>
    </row>
    <row r="3" spans="1:5" x14ac:dyDescent="0.25">
      <c r="A3" s="1" t="s">
        <v>67</v>
      </c>
      <c r="B3" s="1"/>
      <c r="C3" s="1"/>
      <c r="D3" s="1"/>
      <c r="E3" s="1"/>
    </row>
    <row r="4" spans="1:5" x14ac:dyDescent="0.25">
      <c r="A4" t="s">
        <v>64</v>
      </c>
    </row>
    <row r="5" spans="1:5" x14ac:dyDescent="0.25">
      <c r="A5" t="s">
        <v>18</v>
      </c>
      <c r="B5" s="11">
        <f>'Trial Balance'!F5</f>
        <v>9230</v>
      </c>
    </row>
    <row r="6" spans="1:5" x14ac:dyDescent="0.25">
      <c r="A6" t="s">
        <v>33</v>
      </c>
      <c r="B6" s="11">
        <f>'Trial Balance'!G16</f>
        <v>9400</v>
      </c>
    </row>
    <row r="7" spans="1:5" x14ac:dyDescent="0.25">
      <c r="A7" t="s">
        <v>53</v>
      </c>
      <c r="B7" s="11">
        <f>'Trial Balance'!G23</f>
        <v>24500</v>
      </c>
    </row>
    <row r="8" spans="1:5" x14ac:dyDescent="0.25">
      <c r="A8" t="s">
        <v>54</v>
      </c>
      <c r="B8" s="11">
        <f>'Trial Balance'!G25</f>
        <v>100</v>
      </c>
    </row>
    <row r="9" spans="1:5" x14ac:dyDescent="0.25">
      <c r="A9" t="s">
        <v>60</v>
      </c>
      <c r="B9" s="11">
        <f>'Trial Balance'!G31</f>
        <v>30000</v>
      </c>
    </row>
    <row r="10" spans="1:5" x14ac:dyDescent="0.25">
      <c r="B10" s="14">
        <f>SUM(B5:B9)</f>
        <v>73230</v>
      </c>
    </row>
    <row r="12" spans="1:5" x14ac:dyDescent="0.25">
      <c r="A12" t="s">
        <v>2</v>
      </c>
    </row>
    <row r="13" spans="1:5" x14ac:dyDescent="0.25">
      <c r="A13" t="s">
        <v>20</v>
      </c>
      <c r="B13" s="11">
        <f>'Trial Balance'!F7</f>
        <v>9000</v>
      </c>
    </row>
    <row r="14" spans="1:5" x14ac:dyDescent="0.25">
      <c r="A14" t="s">
        <v>21</v>
      </c>
      <c r="B14" s="11">
        <f>'Trial Balance'!F8-'Trial Balance'!F10</f>
        <v>200</v>
      </c>
    </row>
    <row r="15" spans="1:5" x14ac:dyDescent="0.25">
      <c r="A15" t="s">
        <v>22</v>
      </c>
      <c r="B15" s="11">
        <f>'Trial Balance'!F9</f>
        <v>60</v>
      </c>
    </row>
    <row r="16" spans="1:5" x14ac:dyDescent="0.25">
      <c r="A16" t="s">
        <v>51</v>
      </c>
      <c r="B16" s="11">
        <f>'Trial Balance'!F21</f>
        <v>100</v>
      </c>
    </row>
    <row r="17" spans="1:2" x14ac:dyDescent="0.25">
      <c r="A17" t="s">
        <v>65</v>
      </c>
      <c r="B17" s="11">
        <f>'Trial Balance'!F24</f>
        <v>4840</v>
      </c>
    </row>
    <row r="18" spans="1:2" x14ac:dyDescent="0.25">
      <c r="A18" t="s">
        <v>59</v>
      </c>
      <c r="B18" s="11">
        <f>'Trial Balance'!F30</f>
        <v>850</v>
      </c>
    </row>
    <row r="19" spans="1:2" x14ac:dyDescent="0.25">
      <c r="B19" s="14">
        <f>SUM(B13:B18)</f>
        <v>15050</v>
      </c>
    </row>
    <row r="21" spans="1:2" x14ac:dyDescent="0.25">
      <c r="A21" t="s">
        <v>66</v>
      </c>
      <c r="B21" s="12">
        <f>B10-B19</f>
        <v>58180</v>
      </c>
    </row>
  </sheetData>
  <mergeCells count="2">
    <mergeCell ref="A2:E2"/>
    <mergeCell ref="A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13D88-653D-4723-8C42-4A97318A1500}">
  <dimension ref="B4:F19"/>
  <sheetViews>
    <sheetView tabSelected="1" workbookViewId="0">
      <selection activeCell="B14" sqref="B14"/>
    </sheetView>
  </sheetViews>
  <sheetFormatPr defaultRowHeight="15" x14ac:dyDescent="0.25"/>
  <cols>
    <col min="2" max="2" width="39.5703125" customWidth="1"/>
    <col min="3" max="3" width="16.7109375" customWidth="1"/>
    <col min="4" max="4" width="11.5703125" bestFit="1" customWidth="1"/>
    <col min="5" max="5" width="35.140625" customWidth="1"/>
    <col min="6" max="6" width="12.5703125" bestFit="1" customWidth="1"/>
  </cols>
  <sheetData>
    <row r="4" spans="2:6" x14ac:dyDescent="0.25">
      <c r="B4" s="1" t="s">
        <v>69</v>
      </c>
      <c r="C4" s="1"/>
      <c r="D4" s="1"/>
      <c r="E4" s="1"/>
    </row>
    <row r="5" spans="2:6" x14ac:dyDescent="0.25">
      <c r="B5" s="40">
        <v>44347</v>
      </c>
      <c r="C5" s="1"/>
      <c r="D5" s="1"/>
      <c r="E5" s="1"/>
    </row>
    <row r="6" spans="2:6" x14ac:dyDescent="0.25">
      <c r="B6" t="s">
        <v>68</v>
      </c>
      <c r="E6" t="s">
        <v>72</v>
      </c>
    </row>
    <row r="7" spans="2:6" x14ac:dyDescent="0.25">
      <c r="B7" s="8" t="s">
        <v>1</v>
      </c>
      <c r="C7" s="14">
        <f>'Trial Balance'!F4</f>
        <v>10400</v>
      </c>
      <c r="D7" s="9"/>
      <c r="E7" s="8" t="s">
        <v>19</v>
      </c>
      <c r="F7" s="14">
        <f>'Trial Balance'!G6</f>
        <v>860</v>
      </c>
    </row>
    <row r="8" spans="2:6" x14ac:dyDescent="0.25">
      <c r="B8" t="s">
        <v>30</v>
      </c>
      <c r="C8" s="11">
        <f>'Trial Balance'!B13</f>
        <v>5000</v>
      </c>
      <c r="D8" s="9"/>
      <c r="E8" t="s">
        <v>35</v>
      </c>
      <c r="F8" s="11">
        <f>'Trial Balance'!G18</f>
        <v>10520</v>
      </c>
    </row>
    <row r="9" spans="2:6" x14ac:dyDescent="0.25">
      <c r="B9" t="s">
        <v>36</v>
      </c>
      <c r="C9" s="11">
        <f>'Trial Balance'!F28</f>
        <v>16000</v>
      </c>
      <c r="E9" t="s">
        <v>31</v>
      </c>
      <c r="F9" s="11">
        <f>'Trial Balance'!G14</f>
        <v>1083</v>
      </c>
    </row>
    <row r="10" spans="2:6" x14ac:dyDescent="0.25">
      <c r="B10" t="s">
        <v>62</v>
      </c>
      <c r="C10" s="11">
        <f>'Trial Balance'!F32</f>
        <v>40000</v>
      </c>
      <c r="E10" t="s">
        <v>60</v>
      </c>
      <c r="F10" s="11">
        <f>'Trial Balance'!G31</f>
        <v>30000</v>
      </c>
    </row>
    <row r="11" spans="2:6" x14ac:dyDescent="0.25">
      <c r="E11" t="s">
        <v>32</v>
      </c>
      <c r="F11" s="11">
        <f>'Trial Balance'!G15</f>
        <v>4250</v>
      </c>
    </row>
    <row r="12" spans="2:6" x14ac:dyDescent="0.25">
      <c r="B12" t="s">
        <v>73</v>
      </c>
      <c r="C12" s="11">
        <f>SUM(C7:C10)</f>
        <v>71400</v>
      </c>
      <c r="E12" t="s">
        <v>34</v>
      </c>
      <c r="F12" s="11">
        <f>'Trial Balance'!G17</f>
        <v>20000</v>
      </c>
    </row>
    <row r="13" spans="2:6" x14ac:dyDescent="0.25">
      <c r="E13" t="s">
        <v>56</v>
      </c>
      <c r="F13" s="11">
        <f>'Trial Balance'!F27</f>
        <v>4000</v>
      </c>
    </row>
    <row r="14" spans="2:6" x14ac:dyDescent="0.25">
      <c r="E14" t="s">
        <v>58</v>
      </c>
      <c r="F14" s="11">
        <f>'Trial Balance'!G29</f>
        <v>600</v>
      </c>
    </row>
    <row r="15" spans="2:6" x14ac:dyDescent="0.25">
      <c r="E15" t="s">
        <v>55</v>
      </c>
      <c r="F15" s="11">
        <f>'Trial Balance'!F26</f>
        <v>83</v>
      </c>
    </row>
    <row r="16" spans="2:6" x14ac:dyDescent="0.25">
      <c r="F16" s="11"/>
    </row>
    <row r="17" spans="5:6" x14ac:dyDescent="0.25">
      <c r="E17" t="s">
        <v>74</v>
      </c>
      <c r="F17" s="11">
        <f>SUM(F7:F15)</f>
        <v>71396</v>
      </c>
    </row>
    <row r="18" spans="5:6" x14ac:dyDescent="0.25">
      <c r="F18" s="11"/>
    </row>
    <row r="19" spans="5:6" x14ac:dyDescent="0.25">
      <c r="F19" s="11"/>
    </row>
  </sheetData>
  <mergeCells count="2">
    <mergeCell ref="B4:E4"/>
    <mergeCell ref="B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0D3C-E88F-4293-ACE8-98B1C9A0073A}">
  <dimension ref="B3:C6"/>
  <sheetViews>
    <sheetView workbookViewId="0">
      <selection activeCell="C6" sqref="C6"/>
    </sheetView>
  </sheetViews>
  <sheetFormatPr defaultRowHeight="15" x14ac:dyDescent="0.25"/>
  <cols>
    <col min="2" max="2" width="36" customWidth="1"/>
    <col min="3" max="3" width="11.5703125" bestFit="1" customWidth="1"/>
  </cols>
  <sheetData>
    <row r="3" spans="2:3" x14ac:dyDescent="0.25">
      <c r="B3" t="s">
        <v>71</v>
      </c>
      <c r="C3" s="11">
        <f>'Trial Balance'!G18</f>
        <v>10520</v>
      </c>
    </row>
    <row r="4" spans="2:3" x14ac:dyDescent="0.25">
      <c r="B4" t="s">
        <v>66</v>
      </c>
      <c r="C4" s="11">
        <f>'Income Statement'!B21</f>
        <v>58180</v>
      </c>
    </row>
    <row r="5" spans="2:3" x14ac:dyDescent="0.25">
      <c r="B5" t="s">
        <v>54</v>
      </c>
      <c r="C5" s="11">
        <f>-('Trial Balance'!G25)</f>
        <v>-100</v>
      </c>
    </row>
    <row r="6" spans="2:3" x14ac:dyDescent="0.25">
      <c r="C6" s="12">
        <f>SUM(C3:C5)</f>
        <v>68600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 Accounts</vt:lpstr>
      <vt:lpstr>Trial Balance</vt:lpstr>
      <vt:lpstr>Income Statement</vt:lpstr>
      <vt:lpstr>FINANCIAL POSITION</vt:lpstr>
      <vt:lpstr>RETAINED EARNINGS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Mureithi</dc:creator>
  <cp:lastModifiedBy>Dennis Mureithi</cp:lastModifiedBy>
  <dcterms:created xsi:type="dcterms:W3CDTF">2021-10-17T19:13:13Z</dcterms:created>
  <dcterms:modified xsi:type="dcterms:W3CDTF">2021-10-17T23:06:52Z</dcterms:modified>
</cp:coreProperties>
</file>